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gif" ContentType="image/gi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26"/>
  <workbookPr/>
  <mc:AlternateContent xmlns:mc="http://schemas.openxmlformats.org/markup-compatibility/2006">
    <mc:Choice Requires="x15">
      <x15ac:absPath xmlns:x15ac="http://schemas.microsoft.com/office/spreadsheetml/2010/11/ac" url="/Users/frankparis/Documents/DOQS/DOQS downloads/"/>
    </mc:Choice>
  </mc:AlternateContent>
  <bookViews>
    <workbookView xWindow="0" yWindow="0" windowWidth="51200" windowHeight="28800"/>
  </bookViews>
  <sheets>
    <sheet name="CNOMO" sheetId="1" r:id="rId1"/>
  </sheets>
  <definedNames>
    <definedName name="_xlnm.Print_Area" localSheetId="0">CNOMO!$B$2:$K$51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H46" i="1"/>
  <c r="H18" i="1"/>
  <c r="H47" i="1"/>
  <c r="F49" i="1"/>
  <c r="I50" i="1"/>
  <c r="J39" i="1"/>
  <c r="H28" i="1"/>
  <c r="H29" i="1"/>
  <c r="H19" i="1"/>
</calcChain>
</file>

<file path=xl/sharedStrings.xml><?xml version="1.0" encoding="utf-8"?>
<sst xmlns="http://schemas.openxmlformats.org/spreadsheetml/2006/main" count="79" uniqueCount="71">
  <si>
    <t>Fiche de calcul CNOMO</t>
  </si>
  <si>
    <t>Validé par: Fpa</t>
  </si>
  <si>
    <t>Date V0: 2014-05-25</t>
  </si>
  <si>
    <t>Formulaire N°: 300-0032/0</t>
  </si>
  <si>
    <t>Cible:</t>
  </si>
  <si>
    <t>Moyen de contrôle</t>
  </si>
  <si>
    <t>Résolution:</t>
  </si>
  <si>
    <t>Valeur:</t>
  </si>
  <si>
    <t>Mesure  N°:</t>
  </si>
  <si>
    <t xml:space="preserve">Répétabilité du mesurage: </t>
  </si>
  <si>
    <r>
      <t xml:space="preserve">Ecart type </t>
    </r>
    <r>
      <rPr>
        <sz val="10"/>
        <color theme="1"/>
        <rFont val="Calibri"/>
        <family val="2"/>
      </rPr>
      <t>σ</t>
    </r>
    <r>
      <rPr>
        <sz val="10"/>
        <color theme="1"/>
        <rFont val="Lucida Sans Unicode"/>
        <family val="2"/>
      </rPr>
      <t>(n-1) des 5 mesures</t>
    </r>
  </si>
  <si>
    <t>IT</t>
  </si>
  <si>
    <t>Résolution</t>
  </si>
  <si>
    <r>
      <t>&gt;16</t>
    </r>
    <r>
      <rPr>
        <sz val="8"/>
        <color theme="1"/>
        <rFont val="Calibri"/>
        <family val="2"/>
      </rPr>
      <t>µ</t>
    </r>
  </si>
  <si>
    <r>
      <t>&lt;16</t>
    </r>
    <r>
      <rPr>
        <sz val="8"/>
        <color theme="1"/>
        <rFont val="Calibri"/>
        <family val="2"/>
      </rPr>
      <t>µ</t>
    </r>
  </si>
  <si>
    <t>&lt;IT/20</t>
  </si>
  <si>
    <t>&lt;IT/10</t>
  </si>
  <si>
    <r>
      <rPr>
        <sz val="8"/>
        <color theme="1"/>
        <rFont val="Calibri"/>
        <family val="2"/>
      </rPr>
      <t>±</t>
    </r>
    <r>
      <rPr>
        <sz val="8"/>
        <color theme="1"/>
        <rFont val="Lucida Sans Unicode"/>
        <family val="2"/>
      </rPr>
      <t>Ie</t>
    </r>
  </si>
  <si>
    <r>
      <t>&lt;</t>
    </r>
    <r>
      <rPr>
        <sz val="8"/>
        <color theme="1"/>
        <rFont val="Calibri"/>
        <family val="2"/>
      </rPr>
      <t>±</t>
    </r>
    <r>
      <rPr>
        <sz val="8"/>
        <color theme="1"/>
        <rFont val="Lucida Sans Unicode"/>
        <family val="2"/>
      </rPr>
      <t>IT/20</t>
    </r>
  </si>
  <si>
    <r>
      <t>&lt;</t>
    </r>
    <r>
      <rPr>
        <sz val="8"/>
        <color theme="1"/>
        <rFont val="Calibri"/>
        <family val="2"/>
      </rPr>
      <t>±</t>
    </r>
    <r>
      <rPr>
        <sz val="8"/>
        <color theme="1"/>
        <rFont val="Lucida Sans Unicode"/>
        <family val="2"/>
      </rPr>
      <t>IT/10</t>
    </r>
  </si>
  <si>
    <r>
      <rPr>
        <sz val="8"/>
        <color theme="1"/>
        <rFont val="Calibri"/>
        <family val="2"/>
      </rPr>
      <t>±</t>
    </r>
    <r>
      <rPr>
        <sz val="8"/>
        <color theme="1"/>
        <rFont val="Lucida Sans Unicode"/>
        <family val="2"/>
      </rPr>
      <t>Ir</t>
    </r>
  </si>
  <si>
    <r>
      <t>&lt;</t>
    </r>
    <r>
      <rPr>
        <sz val="8"/>
        <color theme="1"/>
        <rFont val="Calibri"/>
        <family val="2"/>
      </rPr>
      <t>±</t>
    </r>
    <r>
      <rPr>
        <sz val="8"/>
        <color theme="1"/>
        <rFont val="Lucida Sans Unicode"/>
        <family val="2"/>
      </rPr>
      <t>IT/8</t>
    </r>
  </si>
  <si>
    <r>
      <t>&lt;</t>
    </r>
    <r>
      <rPr>
        <sz val="8"/>
        <color theme="1"/>
        <rFont val="Calibri"/>
        <family val="2"/>
      </rPr>
      <t>±</t>
    </r>
    <r>
      <rPr>
        <sz val="8"/>
        <color theme="1"/>
        <rFont val="Lucida Sans Unicode"/>
        <family val="2"/>
      </rPr>
      <t>IT/4</t>
    </r>
  </si>
  <si>
    <r>
      <t>&lt;</t>
    </r>
    <r>
      <rPr>
        <sz val="8"/>
        <color theme="1"/>
        <rFont val="Calibri"/>
        <family val="2"/>
      </rPr>
      <t>±</t>
    </r>
    <r>
      <rPr>
        <sz val="8"/>
        <color theme="1"/>
        <rFont val="Lucida Sans Unicode"/>
        <family val="2"/>
      </rPr>
      <t>IT/16</t>
    </r>
  </si>
  <si>
    <t>CMC</t>
  </si>
  <si>
    <t>&gt;4</t>
  </si>
  <si>
    <t>&gt;2</t>
  </si>
  <si>
    <r>
      <t xml:space="preserve">Ecart type </t>
    </r>
    <r>
      <rPr>
        <sz val="10"/>
        <color theme="1"/>
        <rFont val="Calibri"/>
        <family val="2"/>
      </rPr>
      <t>σ</t>
    </r>
    <r>
      <rPr>
        <sz val="10"/>
        <color theme="1"/>
        <rFont val="Lucida Sans Unicode"/>
        <family val="2"/>
      </rPr>
      <t>(n-1) des 10 mesures</t>
    </r>
  </si>
  <si>
    <t>Sr:</t>
  </si>
  <si>
    <t>1ère phase: Répétabilité des mesurages de l'étalon sur le moyen de contrôle</t>
  </si>
  <si>
    <t xml:space="preserve">2ème phase: Répétabilité des mesurages d'une pièce sur le moyen de contrôle </t>
  </si>
  <si>
    <t>Valeur Y1:</t>
  </si>
  <si>
    <t>Pièce 1</t>
  </si>
  <si>
    <t>Pièce 2</t>
  </si>
  <si>
    <t>Pièce 3</t>
  </si>
  <si>
    <t>Pièce 4</t>
  </si>
  <si>
    <t>Pièce 5</t>
  </si>
  <si>
    <t>X</t>
  </si>
  <si>
    <t>Valeur Y2:</t>
  </si>
  <si>
    <t>Valeur Y3:</t>
  </si>
  <si>
    <t>Valeur Y4:</t>
  </si>
  <si>
    <t>Valeur Y5:</t>
  </si>
  <si>
    <t>Différence 1</t>
  </si>
  <si>
    <t>Différence 2</t>
  </si>
  <si>
    <t>Différence 3</t>
  </si>
  <si>
    <t>Différence 4</t>
  </si>
  <si>
    <t>Différence 5</t>
  </si>
  <si>
    <t>Moyenne des différences</t>
  </si>
  <si>
    <t xml:space="preserve">Écart-type des différences: </t>
  </si>
  <si>
    <t>J:</t>
  </si>
  <si>
    <t>Sg:</t>
  </si>
  <si>
    <t>Ig=</t>
  </si>
  <si>
    <r>
      <t>Intervalle de tolérance (</t>
    </r>
    <r>
      <rPr>
        <sz val="10"/>
        <color theme="1"/>
        <rFont val="Calibri"/>
        <family val="2"/>
      </rPr>
      <t>±</t>
    </r>
    <r>
      <rPr>
        <sz val="10"/>
        <color theme="1"/>
        <rFont val="Lucida Sans Unicode"/>
        <family val="2"/>
      </rPr>
      <t>):</t>
    </r>
  </si>
  <si>
    <t>5ème phase: Calculs des différences entre la vraie valeur et le mesurage par le moyen</t>
  </si>
  <si>
    <r>
      <rPr>
        <sz val="10"/>
        <color theme="1"/>
        <rFont val="Calibri"/>
        <family val="2"/>
      </rPr>
      <t>±</t>
    </r>
    <r>
      <rPr>
        <sz val="10"/>
        <color theme="1"/>
        <rFont val="Lucida Sans Unicode"/>
        <family val="2"/>
      </rPr>
      <t xml:space="preserve">Ir = </t>
    </r>
    <r>
      <rPr>
        <sz val="10"/>
        <color theme="1"/>
        <rFont val="Calibri"/>
        <family val="2"/>
      </rPr>
      <t>±</t>
    </r>
    <r>
      <rPr>
        <sz val="10"/>
        <color theme="1"/>
        <rFont val="Lucida Sans Unicode"/>
        <family val="2"/>
      </rPr>
      <t>2Sr:</t>
    </r>
  </si>
  <si>
    <r>
      <t xml:space="preserve">Conclusion 1ère phase: Acceptons nous </t>
    </r>
    <r>
      <rPr>
        <b/>
        <sz val="10"/>
        <color theme="1"/>
        <rFont val="Calibri"/>
        <family val="2"/>
      </rPr>
      <t>±</t>
    </r>
    <r>
      <rPr>
        <b/>
        <sz val="10"/>
        <color theme="1"/>
        <rFont val="Lucida Sans Unicode"/>
        <family val="2"/>
      </rPr>
      <t>Ie? La répétabilité du mesurage de l'étalon?</t>
    </r>
  </si>
  <si>
    <r>
      <t xml:space="preserve">Conclusion 2ème phase: acceptons nous </t>
    </r>
    <r>
      <rPr>
        <b/>
        <sz val="10"/>
        <color theme="1"/>
        <rFont val="Calibri"/>
        <family val="2"/>
      </rPr>
      <t>± i</t>
    </r>
    <r>
      <rPr>
        <b/>
        <sz val="10"/>
        <color theme="1"/>
        <rFont val="Lucida Sans Unicode"/>
        <family val="2"/>
      </rPr>
      <t>r? La répétabilité du mesurage d'une pièce?</t>
    </r>
  </si>
  <si>
    <t>6ème phase: Calcul du CMC. Le moyen est-il déclaré capable? Ig = incertitude globale du moyen de contrôle</t>
  </si>
  <si>
    <t>±Imétro</t>
  </si>
  <si>
    <t xml:space="preserve">3ème phase: Mesurages de 5 pièces (représentant 0.6IT) 5 x sur le moyen de contrôle sans découper les fonds </t>
  </si>
  <si>
    <t>Capteur?</t>
  </si>
  <si>
    <t>?</t>
  </si>
  <si>
    <t>Accepté</t>
  </si>
  <si>
    <t>se:</t>
  </si>
  <si>
    <r>
      <rPr>
        <sz val="10"/>
        <color theme="1"/>
        <rFont val="Calibri"/>
        <family val="2"/>
      </rPr>
      <t>±</t>
    </r>
    <r>
      <rPr>
        <sz val="10"/>
        <color theme="1"/>
        <rFont val="Lucida Sans Unicode"/>
        <family val="2"/>
      </rPr>
      <t xml:space="preserve">Ie = </t>
    </r>
    <r>
      <rPr>
        <sz val="10"/>
        <color theme="1"/>
        <rFont val="Calibri"/>
        <family val="2"/>
      </rPr>
      <t>±</t>
    </r>
    <r>
      <rPr>
        <sz val="10"/>
        <color theme="1"/>
        <rFont val="Lucida Sans Unicode"/>
        <family val="2"/>
      </rPr>
      <t>2se:</t>
    </r>
  </si>
  <si>
    <t>±IMétro:</t>
  </si>
  <si>
    <t>DOQS.ch - 00 41 7878 10 704 - Info@doqs.ch</t>
  </si>
  <si>
    <t>Date V1: 2016-08-29</t>
  </si>
  <si>
    <t>Appareil de mesure: mesure des fonds, étalon= 1228</t>
  </si>
  <si>
    <t xml:space="preserve">4ème phase: Mesurage des 5 pièces en métrologie  (moyenne sur 5 mesures) </t>
  </si>
  <si>
    <t>Responsable: Frank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</si>
</sst>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Lucida Sans Unicode"/>
      <family val="2"/>
    </font>
    <font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Lucida Sans Unicode"/>
      <family val="2"/>
    </font>
    <font>
      <sz val="12"/>
      <color rgb="FF0000FF"/>
      <name val="CenturyGothic,Bold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2" fillId="2" borderId="9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2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165" fontId="2" fillId="0" borderId="0" xfId="0" applyNumberFormat="1" applyFont="1" applyBorder="1"/>
    <xf numFmtId="0" fontId="3" fillId="0" borderId="0" xfId="0" applyFont="1" applyBorder="1"/>
    <xf numFmtId="0" fontId="2" fillId="0" borderId="23" xfId="0" applyFont="1" applyBorder="1"/>
    <xf numFmtId="0" fontId="2" fillId="0" borderId="17" xfId="0" applyFont="1" applyBorder="1"/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3" fillId="4" borderId="17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 wrapText="1"/>
    </xf>
    <xf numFmtId="0" fontId="2" fillId="4" borderId="17" xfId="0" applyFont="1" applyFill="1" applyBorder="1"/>
    <xf numFmtId="0" fontId="2" fillId="0" borderId="23" xfId="0" applyFont="1" applyBorder="1" applyAlignment="1">
      <alignment vertical="center"/>
    </xf>
    <xf numFmtId="0" fontId="0" fillId="0" borderId="23" xfId="0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3" xfId="0" applyFont="1" applyFill="1" applyBorder="1"/>
    <xf numFmtId="0" fontId="2" fillId="0" borderId="17" xfId="0" applyFont="1" applyFill="1" applyBorder="1"/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/>
    <xf numFmtId="0" fontId="7" fillId="3" borderId="17" xfId="0" applyFont="1" applyFill="1" applyBorder="1"/>
    <xf numFmtId="0" fontId="8" fillId="0" borderId="0" xfId="0" applyFont="1"/>
    <xf numFmtId="166" fontId="2" fillId="2" borderId="1" xfId="0" applyNumberFormat="1" applyFont="1" applyFill="1" applyBorder="1" applyAlignment="1">
      <alignment horizontal="center" vertical="center"/>
    </xf>
    <xf numFmtId="166" fontId="2" fillId="2" borderId="8" xfId="0" applyNumberFormat="1" applyFont="1" applyFill="1" applyBorder="1" applyAlignment="1">
      <alignment horizontal="center" vertical="center"/>
    </xf>
    <xf numFmtId="165" fontId="2" fillId="0" borderId="7" xfId="0" applyNumberFormat="1" applyFont="1" applyBorder="1" applyAlignment="1"/>
    <xf numFmtId="165" fontId="2" fillId="0" borderId="0" xfId="0" applyNumberFormat="1" applyFont="1" applyBorder="1" applyAlignment="1"/>
    <xf numFmtId="165" fontId="3" fillId="0" borderId="0" xfId="0" applyNumberFormat="1" applyFont="1" applyFill="1" applyBorder="1"/>
    <xf numFmtId="165" fontId="3" fillId="0" borderId="7" xfId="0" applyNumberFormat="1" applyFont="1" applyFill="1" applyBorder="1" applyAlignment="1"/>
    <xf numFmtId="0" fontId="2" fillId="0" borderId="0" xfId="0" applyFont="1" applyBorder="1" applyAlignment="1"/>
    <xf numFmtId="164" fontId="3" fillId="0" borderId="7" xfId="0" applyNumberFormat="1" applyFont="1" applyBorder="1" applyAlignment="1"/>
    <xf numFmtId="2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1" Type="http://schemas.openxmlformats.org/officeDocument/2006/relationships/image" Target="../media/image1.gi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390525</xdr:colOff>
      <xdr:row>4</xdr:row>
      <xdr:rowOff>47625</xdr:rowOff>
    </xdr:from>
    <xdr:to>
      <xdr:col>10</xdr:col>
      <xdr:colOff>574675</xdr:colOff>
      <xdr:row>4</xdr:row>
      <xdr:rowOff>142875</xdr:rowOff>
    </xdr:to>
    <xdr:pic>
      <xdr:nvPicPr>
        <xdr:cNvPr id="3" name="Picture 2" descr="C:\Users\Pythagorus\Desktop\DOQS\Photos site\logsc8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67325" y="533400"/>
          <a:ext cx="8128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38100</xdr:colOff>
      <xdr:row>48</xdr:row>
      <xdr:rowOff>28575</xdr:rowOff>
    </xdr:from>
    <xdr:to>
      <xdr:col>3</xdr:col>
      <xdr:colOff>152400</xdr:colOff>
      <xdr:row>49</xdr:row>
      <xdr:rowOff>38100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100" y="7667625"/>
          <a:ext cx="1333500" cy="2095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38100</xdr:colOff>
      <xdr:row>49</xdr:row>
      <xdr:rowOff>47625</xdr:rowOff>
    </xdr:from>
    <xdr:to>
      <xdr:col>5</xdr:col>
      <xdr:colOff>523875</xdr:colOff>
      <xdr:row>50</xdr:row>
      <xdr:rowOff>66675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100" y="7886700"/>
          <a:ext cx="2924175" cy="2095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339725</xdr:colOff>
      <xdr:row>48</xdr:row>
      <xdr:rowOff>85271</xdr:rowOff>
    </xdr:from>
    <xdr:to>
      <xdr:col>7</xdr:col>
      <xdr:colOff>654050</xdr:colOff>
      <xdr:row>50</xdr:row>
      <xdr:rowOff>161471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639582" y="10390414"/>
          <a:ext cx="1040039" cy="484414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45357</xdr:colOff>
      <xdr:row>1</xdr:row>
      <xdr:rowOff>192543</xdr:rowOff>
    </xdr:from>
    <xdr:to>
      <xdr:col>10</xdr:col>
      <xdr:colOff>707572</xdr:colOff>
      <xdr:row>3</xdr:row>
      <xdr:rowOff>192315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96643" y="419329"/>
          <a:ext cx="2113643" cy="43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showGridLines="0" tabSelected="1" zoomScale="140" zoomScaleNormal="140" zoomScalePageLayoutView="140" workbookViewId="0">
      <selection activeCell="B8" sqref="B8:K9"/>
    </sheetView>
  </sheetViews>
  <sheetFormatPr baseColWidth="10" defaultColWidth="8.83203125" defaultRowHeight="17" x14ac:dyDescent="0.3"/>
  <cols>
    <col min="1" max="1" width="8.83203125" style="2"/>
    <col min="2" max="11" width="9.5" style="2" customWidth="1"/>
    <col min="12" max="16384" width="8.83203125" style="2"/>
  </cols>
  <sheetData>
    <row r="1" spans="2:11" ht="18" thickBot="1" x14ac:dyDescent="0.35"/>
    <row r="2" spans="2:11" x14ac:dyDescent="0.3">
      <c r="B2" s="95" t="s">
        <v>0</v>
      </c>
      <c r="C2" s="96"/>
      <c r="D2" s="96"/>
      <c r="E2" s="96"/>
      <c r="F2" s="96" t="s">
        <v>1</v>
      </c>
      <c r="G2" s="96"/>
      <c r="H2" s="96"/>
      <c r="I2" s="55"/>
      <c r="J2" s="56"/>
      <c r="K2" s="57"/>
    </row>
    <row r="3" spans="2:11" x14ac:dyDescent="0.3">
      <c r="B3" s="97"/>
      <c r="C3" s="98"/>
      <c r="D3" s="98"/>
      <c r="E3" s="98"/>
      <c r="F3" s="98" t="s">
        <v>2</v>
      </c>
      <c r="G3" s="98"/>
      <c r="H3" s="98"/>
      <c r="I3" s="58"/>
      <c r="J3" s="59"/>
      <c r="K3" s="60"/>
    </row>
    <row r="4" spans="2:11" x14ac:dyDescent="0.3">
      <c r="B4" s="97" t="s">
        <v>3</v>
      </c>
      <c r="C4" s="98"/>
      <c r="D4" s="98"/>
      <c r="E4" s="98"/>
      <c r="F4" s="98" t="s">
        <v>67</v>
      </c>
      <c r="G4" s="98"/>
      <c r="H4" s="98"/>
      <c r="I4" s="61"/>
      <c r="J4" s="62"/>
      <c r="K4" s="63"/>
    </row>
    <row r="5" spans="2:11" x14ac:dyDescent="0.3">
      <c r="B5" s="97"/>
      <c r="C5" s="98"/>
      <c r="D5" s="98"/>
      <c r="E5" s="98"/>
      <c r="F5" s="100"/>
      <c r="G5" s="100"/>
      <c r="H5" s="100"/>
      <c r="I5" s="100"/>
      <c r="J5" s="100"/>
      <c r="K5" s="101"/>
    </row>
    <row r="6" spans="2:11" x14ac:dyDescent="0.3">
      <c r="B6" s="97" t="s">
        <v>70</v>
      </c>
      <c r="C6" s="98"/>
      <c r="D6" s="98"/>
      <c r="E6" s="98"/>
      <c r="F6" s="98" t="s">
        <v>68</v>
      </c>
      <c r="G6" s="98"/>
      <c r="H6" s="98"/>
      <c r="I6" s="98"/>
      <c r="J6" s="98"/>
      <c r="K6" s="99"/>
    </row>
    <row r="7" spans="2:11" x14ac:dyDescent="0.3">
      <c r="B7" s="97"/>
      <c r="C7" s="98"/>
      <c r="D7" s="98"/>
      <c r="E7" s="98"/>
      <c r="F7" s="98"/>
      <c r="G7" s="98"/>
      <c r="H7" s="98"/>
      <c r="I7" s="98"/>
      <c r="J7" s="98"/>
      <c r="K7" s="99"/>
    </row>
    <row r="8" spans="2:11" x14ac:dyDescent="0.3">
      <c r="B8" s="83" t="s">
        <v>66</v>
      </c>
      <c r="C8" s="84"/>
      <c r="D8" s="84"/>
      <c r="E8" s="84"/>
      <c r="F8" s="84"/>
      <c r="G8" s="84"/>
      <c r="H8" s="84"/>
      <c r="I8" s="84"/>
      <c r="J8" s="84"/>
      <c r="K8" s="85"/>
    </row>
    <row r="9" spans="2:11" x14ac:dyDescent="0.3"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2:11" x14ac:dyDescent="0.3">
      <c r="B10" s="34"/>
      <c r="C10" s="17"/>
      <c r="D10" s="17"/>
      <c r="E10" s="17"/>
      <c r="F10" s="17"/>
      <c r="G10" s="17"/>
      <c r="H10" s="17"/>
      <c r="I10" s="17"/>
      <c r="J10" s="17"/>
      <c r="K10" s="35"/>
    </row>
    <row r="11" spans="2:11" ht="18" x14ac:dyDescent="0.3">
      <c r="B11" s="21" t="s">
        <v>4</v>
      </c>
      <c r="C11" s="39"/>
      <c r="D11" s="3"/>
      <c r="E11" s="6">
        <v>0.35</v>
      </c>
      <c r="F11" s="17"/>
      <c r="G11" s="17" t="s">
        <v>5</v>
      </c>
      <c r="H11" s="17"/>
      <c r="I11" s="89" t="s">
        <v>60</v>
      </c>
      <c r="J11" s="90"/>
      <c r="K11" s="91"/>
    </row>
    <row r="12" spans="2:11" x14ac:dyDescent="0.3">
      <c r="B12" s="21" t="s">
        <v>52</v>
      </c>
      <c r="C12" s="3"/>
      <c r="D12" s="3"/>
      <c r="E12" s="6">
        <v>0.1</v>
      </c>
      <c r="F12" s="17"/>
      <c r="G12" s="17" t="s">
        <v>6</v>
      </c>
      <c r="H12" s="17"/>
      <c r="I12" s="4">
        <v>1E-3</v>
      </c>
      <c r="J12" s="37" t="s">
        <v>61</v>
      </c>
      <c r="K12" s="22"/>
    </row>
    <row r="13" spans="2:11" x14ac:dyDescent="0.3">
      <c r="B13" s="34"/>
      <c r="C13" s="17"/>
      <c r="D13" s="17"/>
      <c r="E13" s="17"/>
      <c r="F13" s="17"/>
      <c r="G13" s="17"/>
      <c r="H13" s="17"/>
      <c r="I13" s="17"/>
      <c r="J13" s="17"/>
      <c r="K13" s="35"/>
    </row>
    <row r="14" spans="2:11" x14ac:dyDescent="0.3">
      <c r="B14" s="92" t="s">
        <v>29</v>
      </c>
      <c r="C14" s="93"/>
      <c r="D14" s="93"/>
      <c r="E14" s="93"/>
      <c r="F14" s="93"/>
      <c r="G14" s="93"/>
      <c r="H14" s="93"/>
      <c r="I14" s="93"/>
      <c r="J14" s="93"/>
      <c r="K14" s="94"/>
    </row>
    <row r="15" spans="2:11" x14ac:dyDescent="0.3">
      <c r="B15" s="64" t="s">
        <v>8</v>
      </c>
      <c r="C15" s="65"/>
      <c r="D15" s="7">
        <v>1</v>
      </c>
      <c r="E15" s="7">
        <v>2</v>
      </c>
      <c r="F15" s="7">
        <v>3</v>
      </c>
      <c r="G15" s="7">
        <v>4</v>
      </c>
      <c r="H15" s="9">
        <v>5</v>
      </c>
      <c r="I15" s="10" t="s">
        <v>11</v>
      </c>
      <c r="J15" s="10" t="s">
        <v>13</v>
      </c>
      <c r="K15" s="23" t="s">
        <v>14</v>
      </c>
    </row>
    <row r="16" spans="2:11" x14ac:dyDescent="0.3">
      <c r="B16" s="64" t="s">
        <v>7</v>
      </c>
      <c r="C16" s="65"/>
      <c r="D16" s="40">
        <v>0.34749999999999998</v>
      </c>
      <c r="E16" s="40">
        <v>0.33750000000000002</v>
      </c>
      <c r="F16" s="40">
        <v>0.34250000000000003</v>
      </c>
      <c r="G16" s="40">
        <v>0.34250000000000003</v>
      </c>
      <c r="H16" s="41">
        <v>0.34499999999999997</v>
      </c>
      <c r="I16" s="10" t="s">
        <v>12</v>
      </c>
      <c r="J16" s="10" t="s">
        <v>15</v>
      </c>
      <c r="K16" s="23" t="s">
        <v>16</v>
      </c>
    </row>
    <row r="17" spans="2:11" x14ac:dyDescent="0.3">
      <c r="B17" s="21"/>
      <c r="C17" s="3"/>
      <c r="D17" s="3"/>
      <c r="E17" s="3"/>
      <c r="F17" s="3"/>
      <c r="G17" s="3"/>
      <c r="H17" s="3"/>
      <c r="I17" s="10" t="s">
        <v>17</v>
      </c>
      <c r="J17" s="10" t="s">
        <v>18</v>
      </c>
      <c r="K17" s="23" t="s">
        <v>19</v>
      </c>
    </row>
    <row r="18" spans="2:11" x14ac:dyDescent="0.3">
      <c r="B18" s="21"/>
      <c r="C18" s="24" t="s">
        <v>10</v>
      </c>
      <c r="D18" s="3"/>
      <c r="E18" s="3"/>
      <c r="F18" s="3"/>
      <c r="G18" s="8" t="s">
        <v>63</v>
      </c>
      <c r="H18" s="19">
        <f>_xlfn.STDEV.P(D16:H16)</f>
        <v>3.3166247903553808E-3</v>
      </c>
      <c r="I18" s="10" t="s">
        <v>20</v>
      </c>
      <c r="J18" s="10" t="s">
        <v>21</v>
      </c>
      <c r="K18" s="23" t="s">
        <v>22</v>
      </c>
    </row>
    <row r="19" spans="2:11" x14ac:dyDescent="0.3">
      <c r="B19" s="21"/>
      <c r="C19" s="49" t="s">
        <v>9</v>
      </c>
      <c r="D19" s="49"/>
      <c r="E19" s="49"/>
      <c r="F19" s="51" t="s">
        <v>64</v>
      </c>
      <c r="G19" s="51"/>
      <c r="H19" s="44">
        <f>H18*2</f>
        <v>6.6332495807107615E-3</v>
      </c>
      <c r="I19" s="11" t="s">
        <v>58</v>
      </c>
      <c r="J19" s="10" t="s">
        <v>23</v>
      </c>
      <c r="K19" s="23" t="s">
        <v>21</v>
      </c>
    </row>
    <row r="20" spans="2:11" ht="15" customHeight="1" x14ac:dyDescent="0.3">
      <c r="B20" s="21"/>
      <c r="C20" s="3"/>
      <c r="D20" s="3"/>
      <c r="E20" s="3"/>
      <c r="F20" s="3"/>
      <c r="G20" s="3"/>
      <c r="H20" s="3"/>
      <c r="I20" s="12" t="s">
        <v>24</v>
      </c>
      <c r="J20" s="12" t="s">
        <v>25</v>
      </c>
      <c r="K20" s="25" t="s">
        <v>26</v>
      </c>
    </row>
    <row r="21" spans="2:11" x14ac:dyDescent="0.3">
      <c r="B21" s="69" t="s">
        <v>55</v>
      </c>
      <c r="C21" s="70"/>
      <c r="D21" s="70"/>
      <c r="E21" s="70"/>
      <c r="F21" s="70"/>
      <c r="G21" s="70"/>
      <c r="H21" s="70"/>
      <c r="I21" s="70"/>
      <c r="J21" s="70"/>
      <c r="K21" s="71"/>
    </row>
    <row r="22" spans="2:11" x14ac:dyDescent="0.3">
      <c r="B22" s="72" t="s">
        <v>30</v>
      </c>
      <c r="C22" s="73"/>
      <c r="D22" s="73"/>
      <c r="E22" s="73"/>
      <c r="F22" s="73"/>
      <c r="G22" s="73"/>
      <c r="H22" s="73"/>
      <c r="I22" s="73"/>
      <c r="J22" s="73"/>
      <c r="K22" s="74"/>
    </row>
    <row r="23" spans="2:11" x14ac:dyDescent="0.3">
      <c r="B23" s="64" t="s">
        <v>8</v>
      </c>
      <c r="C23" s="65"/>
      <c r="D23" s="13">
        <v>1</v>
      </c>
      <c r="E23" s="13">
        <v>2</v>
      </c>
      <c r="F23" s="13">
        <v>3</v>
      </c>
      <c r="G23" s="13">
        <v>4</v>
      </c>
      <c r="H23" s="13">
        <v>5</v>
      </c>
      <c r="I23" s="14"/>
      <c r="J23" s="14"/>
      <c r="K23" s="26"/>
    </row>
    <row r="24" spans="2:11" ht="12.75" customHeight="1" x14ac:dyDescent="0.3">
      <c r="B24" s="64" t="s">
        <v>7</v>
      </c>
      <c r="C24" s="65"/>
      <c r="D24" s="40">
        <v>0.34749999999999998</v>
      </c>
      <c r="E24" s="40">
        <v>0.33750000000000002</v>
      </c>
      <c r="F24" s="40">
        <v>0.34499999999999997</v>
      </c>
      <c r="G24" s="40">
        <v>0.34250000000000003</v>
      </c>
      <c r="H24" s="40">
        <v>0.34499999999999997</v>
      </c>
      <c r="I24" s="16"/>
      <c r="J24" s="16"/>
      <c r="K24" s="27"/>
    </row>
    <row r="25" spans="2:11" x14ac:dyDescent="0.3">
      <c r="B25" s="64" t="s">
        <v>8</v>
      </c>
      <c r="C25" s="65"/>
      <c r="D25" s="7">
        <v>6</v>
      </c>
      <c r="E25" s="7">
        <v>7</v>
      </c>
      <c r="F25" s="7">
        <v>8</v>
      </c>
      <c r="G25" s="7">
        <v>9</v>
      </c>
      <c r="H25" s="7">
        <v>10</v>
      </c>
      <c r="I25" s="16"/>
      <c r="J25" s="16"/>
      <c r="K25" s="27"/>
    </row>
    <row r="26" spans="2:11" x14ac:dyDescent="0.3">
      <c r="B26" s="64" t="s">
        <v>7</v>
      </c>
      <c r="C26" s="65"/>
      <c r="D26" s="5"/>
      <c r="E26" s="5"/>
      <c r="F26" s="5"/>
      <c r="G26" s="5"/>
      <c r="H26" s="5"/>
      <c r="I26" s="3"/>
      <c r="J26" s="3"/>
      <c r="K26" s="22"/>
    </row>
    <row r="27" spans="2:11" x14ac:dyDescent="0.3">
      <c r="B27" s="21"/>
      <c r="C27" s="3"/>
      <c r="D27" s="3"/>
      <c r="E27" s="3"/>
      <c r="F27" s="3"/>
      <c r="G27" s="3"/>
      <c r="H27" s="3"/>
      <c r="I27" s="3"/>
      <c r="J27" s="3"/>
      <c r="K27" s="22"/>
    </row>
    <row r="28" spans="2:11" x14ac:dyDescent="0.3">
      <c r="B28" s="21"/>
      <c r="C28" s="24" t="s">
        <v>27</v>
      </c>
      <c r="D28" s="3"/>
      <c r="E28" s="3"/>
      <c r="F28" s="3"/>
      <c r="G28" s="8" t="s">
        <v>28</v>
      </c>
      <c r="H28" s="43">
        <f>_xlfn.STDEV.P(D24,E24,F24,G24,H24,D26,E26,F26,G26,H26)</f>
        <v>3.3911649915626145E-3</v>
      </c>
      <c r="I28" s="43"/>
      <c r="J28" s="3"/>
      <c r="K28" s="22"/>
    </row>
    <row r="29" spans="2:11" x14ac:dyDescent="0.3">
      <c r="B29" s="21"/>
      <c r="C29" s="76" t="s">
        <v>9</v>
      </c>
      <c r="D29" s="76"/>
      <c r="E29" s="76"/>
      <c r="F29" s="51" t="s">
        <v>54</v>
      </c>
      <c r="G29" s="51"/>
      <c r="H29" s="45">
        <f>H28*2</f>
        <v>6.7823299831252289E-3</v>
      </c>
      <c r="I29" s="42"/>
      <c r="J29" s="3"/>
      <c r="K29" s="22"/>
    </row>
    <row r="30" spans="2:11" x14ac:dyDescent="0.3">
      <c r="B30" s="77" t="s">
        <v>56</v>
      </c>
      <c r="C30" s="78"/>
      <c r="D30" s="78"/>
      <c r="E30" s="78"/>
      <c r="F30" s="78"/>
      <c r="G30" s="78"/>
      <c r="H30" s="78"/>
      <c r="I30" s="78"/>
      <c r="J30" s="78"/>
      <c r="K30" s="79"/>
    </row>
    <row r="31" spans="2:11" x14ac:dyDescent="0.3">
      <c r="B31" s="80" t="s">
        <v>59</v>
      </c>
      <c r="C31" s="81"/>
      <c r="D31" s="81"/>
      <c r="E31" s="81"/>
      <c r="F31" s="81"/>
      <c r="G31" s="81"/>
      <c r="H31" s="81"/>
      <c r="I31" s="81"/>
      <c r="J31" s="81"/>
      <c r="K31" s="82"/>
    </row>
    <row r="32" spans="2:11" x14ac:dyDescent="0.3">
      <c r="B32" s="64" t="s">
        <v>8</v>
      </c>
      <c r="C32" s="65"/>
      <c r="D32" s="13" t="s">
        <v>32</v>
      </c>
      <c r="E32" s="13" t="s">
        <v>33</v>
      </c>
      <c r="F32" s="13" t="s">
        <v>34</v>
      </c>
      <c r="G32" s="13" t="s">
        <v>35</v>
      </c>
      <c r="H32" s="13" t="s">
        <v>36</v>
      </c>
      <c r="I32" s="3"/>
      <c r="J32" s="3"/>
      <c r="K32" s="22"/>
    </row>
    <row r="33" spans="2:11" x14ac:dyDescent="0.3">
      <c r="B33" s="64" t="s">
        <v>31</v>
      </c>
      <c r="C33" s="51"/>
      <c r="D33" s="40">
        <v>0.34749999999999998</v>
      </c>
      <c r="E33" s="40">
        <v>0.36</v>
      </c>
      <c r="F33" s="40">
        <v>0.33</v>
      </c>
      <c r="G33" s="40">
        <v>0.38500000000000001</v>
      </c>
      <c r="H33" s="40">
        <v>0.40249999999999997</v>
      </c>
      <c r="I33" s="3"/>
      <c r="J33" s="3"/>
      <c r="K33" s="22"/>
    </row>
    <row r="34" spans="2:11" x14ac:dyDescent="0.3">
      <c r="B34" s="64" t="s">
        <v>38</v>
      </c>
      <c r="C34" s="51"/>
      <c r="D34" s="40">
        <v>0.33750000000000002</v>
      </c>
      <c r="E34" s="40">
        <v>0.36249999999999999</v>
      </c>
      <c r="F34" s="40">
        <v>0.33500000000000002</v>
      </c>
      <c r="G34" s="40">
        <v>0.38500000000000001</v>
      </c>
      <c r="H34" s="40">
        <v>0.40249999999999997</v>
      </c>
      <c r="I34" s="14"/>
      <c r="J34" s="14"/>
      <c r="K34" s="26"/>
    </row>
    <row r="35" spans="2:11" ht="12.75" customHeight="1" x14ac:dyDescent="0.3">
      <c r="B35" s="64" t="s">
        <v>39</v>
      </c>
      <c r="C35" s="51"/>
      <c r="D35" s="40">
        <v>0.34499999999999997</v>
      </c>
      <c r="E35" s="40">
        <v>0.36</v>
      </c>
      <c r="F35" s="40">
        <v>0.33250000000000002</v>
      </c>
      <c r="G35" s="40">
        <v>0.38750000000000001</v>
      </c>
      <c r="H35" s="40">
        <v>0.4</v>
      </c>
      <c r="I35" s="15"/>
      <c r="J35" s="15"/>
      <c r="K35" s="28"/>
    </row>
    <row r="36" spans="2:11" x14ac:dyDescent="0.3">
      <c r="B36" s="64" t="s">
        <v>40</v>
      </c>
      <c r="C36" s="51"/>
      <c r="D36" s="40">
        <v>0.34250000000000003</v>
      </c>
      <c r="E36" s="40">
        <v>0.36</v>
      </c>
      <c r="F36" s="40">
        <v>0.33500000000000002</v>
      </c>
      <c r="G36" s="40">
        <v>0.38500000000000001</v>
      </c>
      <c r="H36" s="40">
        <v>0.40500000000000003</v>
      </c>
      <c r="I36" s="16"/>
      <c r="J36" s="16"/>
      <c r="K36" s="27"/>
    </row>
    <row r="37" spans="2:11" x14ac:dyDescent="0.3">
      <c r="B37" s="64" t="s">
        <v>41</v>
      </c>
      <c r="C37" s="51"/>
      <c r="D37" s="40">
        <v>0.34499999999999997</v>
      </c>
      <c r="E37" s="40">
        <v>0.36249999999999999</v>
      </c>
      <c r="F37" s="40">
        <v>0.33500000000000002</v>
      </c>
      <c r="G37" s="40">
        <v>0.38750000000000001</v>
      </c>
      <c r="H37" s="40">
        <v>0.40749999999999997</v>
      </c>
      <c r="I37" s="3"/>
      <c r="J37" s="3"/>
      <c r="K37" s="22"/>
    </row>
    <row r="38" spans="2:11" x14ac:dyDescent="0.3">
      <c r="B38" s="66" t="s">
        <v>69</v>
      </c>
      <c r="C38" s="67"/>
      <c r="D38" s="67"/>
      <c r="E38" s="67"/>
      <c r="F38" s="67"/>
      <c r="G38" s="67"/>
      <c r="H38" s="67"/>
      <c r="I38" s="67"/>
      <c r="J38" s="67"/>
      <c r="K38" s="68"/>
    </row>
    <row r="39" spans="2:11" x14ac:dyDescent="0.3">
      <c r="B39" s="21"/>
      <c r="C39" s="3" t="s">
        <v>37</v>
      </c>
      <c r="D39">
        <v>0.34549999999999997</v>
      </c>
      <c r="E39">
        <v>0.35949999999999999</v>
      </c>
      <c r="F39">
        <v>0.33399999999999996</v>
      </c>
      <c r="G39">
        <v>0.38700000000000001</v>
      </c>
      <c r="H39">
        <v>0.40549999999999997</v>
      </c>
      <c r="I39" s="36" t="s">
        <v>65</v>
      </c>
      <c r="J39" s="75">
        <f>2*_xlfn.STDEV.P(D39:H39)</f>
        <v>5.2818935998370897E-2</v>
      </c>
      <c r="K39" s="75"/>
    </row>
    <row r="40" spans="2:11" x14ac:dyDescent="0.3">
      <c r="B40" s="66" t="s">
        <v>53</v>
      </c>
      <c r="C40" s="67"/>
      <c r="D40" s="67"/>
      <c r="E40" s="67"/>
      <c r="F40" s="67"/>
      <c r="G40" s="67"/>
      <c r="H40" s="67"/>
      <c r="I40" s="67"/>
      <c r="J40" s="67"/>
      <c r="K40" s="68"/>
    </row>
    <row r="41" spans="2:11" x14ac:dyDescent="0.3">
      <c r="B41" s="64" t="s">
        <v>42</v>
      </c>
      <c r="C41" s="65"/>
      <c r="D41" s="18">
        <f>D33-D39</f>
        <v>2.0000000000000018E-3</v>
      </c>
      <c r="E41" s="18">
        <f t="shared" ref="E41:H41" si="0">E33-E39</f>
        <v>5.0000000000000044E-4</v>
      </c>
      <c r="F41" s="18">
        <f t="shared" si="0"/>
        <v>-3.999999999999948E-3</v>
      </c>
      <c r="G41" s="18">
        <f t="shared" si="0"/>
        <v>-2.0000000000000018E-3</v>
      </c>
      <c r="H41" s="18">
        <f t="shared" si="0"/>
        <v>-3.0000000000000027E-3</v>
      </c>
      <c r="I41" s="3"/>
      <c r="J41" s="3"/>
      <c r="K41" s="22"/>
    </row>
    <row r="42" spans="2:11" x14ac:dyDescent="0.3">
      <c r="B42" s="64" t="s">
        <v>43</v>
      </c>
      <c r="C42" s="65"/>
      <c r="D42" s="18">
        <f>D34-D39</f>
        <v>-7.9999999999999516E-3</v>
      </c>
      <c r="E42" s="18">
        <f t="shared" ref="E42:H42" si="1">E34-E39</f>
        <v>3.0000000000000027E-3</v>
      </c>
      <c r="F42" s="18">
        <f t="shared" si="1"/>
        <v>1.0000000000000564E-3</v>
      </c>
      <c r="G42" s="18">
        <f t="shared" si="1"/>
        <v>-2.0000000000000018E-3</v>
      </c>
      <c r="H42" s="18">
        <f t="shared" si="1"/>
        <v>-3.0000000000000027E-3</v>
      </c>
      <c r="I42" s="3"/>
      <c r="J42" s="3"/>
      <c r="K42" s="22"/>
    </row>
    <row r="43" spans="2:11" x14ac:dyDescent="0.3">
      <c r="B43" s="64" t="s">
        <v>44</v>
      </c>
      <c r="C43" s="65"/>
      <c r="D43" s="18">
        <f>D35-D39</f>
        <v>-5.0000000000000044E-4</v>
      </c>
      <c r="E43" s="18">
        <f t="shared" ref="E43:H43" si="2">E35-E39</f>
        <v>5.0000000000000044E-4</v>
      </c>
      <c r="F43" s="18">
        <f t="shared" si="2"/>
        <v>-1.4999999999999458E-3</v>
      </c>
      <c r="G43" s="18">
        <f t="shared" si="2"/>
        <v>5.0000000000000044E-4</v>
      </c>
      <c r="H43" s="18">
        <f t="shared" si="2"/>
        <v>-5.4999999999999494E-3</v>
      </c>
      <c r="I43" s="3"/>
      <c r="J43" s="3"/>
      <c r="K43" s="22"/>
    </row>
    <row r="44" spans="2:11" x14ac:dyDescent="0.3">
      <c r="B44" s="64" t="s">
        <v>45</v>
      </c>
      <c r="C44" s="65"/>
      <c r="D44" s="18">
        <f>D36-D39</f>
        <v>-2.9999999999999472E-3</v>
      </c>
      <c r="E44" s="18">
        <f t="shared" ref="E44:H44" si="3">E36-E39</f>
        <v>5.0000000000000044E-4</v>
      </c>
      <c r="F44" s="18">
        <f t="shared" si="3"/>
        <v>1.0000000000000564E-3</v>
      </c>
      <c r="G44" s="18">
        <f t="shared" si="3"/>
        <v>-2.0000000000000018E-3</v>
      </c>
      <c r="H44" s="18">
        <f t="shared" si="3"/>
        <v>-4.9999999999994493E-4</v>
      </c>
      <c r="I44" s="3"/>
      <c r="J44" s="3"/>
      <c r="K44" s="22"/>
    </row>
    <row r="45" spans="2:11" x14ac:dyDescent="0.3">
      <c r="B45" s="64" t="s">
        <v>46</v>
      </c>
      <c r="C45" s="65"/>
      <c r="D45" s="18">
        <f>D37-D39</f>
        <v>-5.0000000000000044E-4</v>
      </c>
      <c r="E45" s="18">
        <f t="shared" ref="E45:H45" si="4">E37-E39</f>
        <v>3.0000000000000027E-3</v>
      </c>
      <c r="F45" s="18">
        <f t="shared" si="4"/>
        <v>1.0000000000000564E-3</v>
      </c>
      <c r="G45" s="18">
        <f t="shared" si="4"/>
        <v>5.0000000000000044E-4</v>
      </c>
      <c r="H45" s="18">
        <f t="shared" si="4"/>
        <v>2.0000000000000018E-3</v>
      </c>
      <c r="I45" s="3"/>
      <c r="J45" s="3"/>
      <c r="K45" s="22"/>
    </row>
    <row r="46" spans="2:11" x14ac:dyDescent="0.3">
      <c r="B46" s="29"/>
      <c r="C46" s="24" t="s">
        <v>47</v>
      </c>
      <c r="D46" s="3"/>
      <c r="E46" s="3"/>
      <c r="F46" s="3"/>
      <c r="G46" s="8" t="s">
        <v>49</v>
      </c>
      <c r="H46" s="46">
        <f>AVERAGE(D41:H45)</f>
        <v>-7.9999999999998074E-4</v>
      </c>
      <c r="I46" s="46"/>
      <c r="J46" s="3"/>
      <c r="K46" s="22"/>
    </row>
    <row r="47" spans="2:11" x14ac:dyDescent="0.3">
      <c r="B47" s="21"/>
      <c r="C47" s="49" t="s">
        <v>48</v>
      </c>
      <c r="D47" s="49"/>
      <c r="E47" s="49"/>
      <c r="F47" s="50" t="s">
        <v>50</v>
      </c>
      <c r="G47" s="51"/>
      <c r="H47" s="47">
        <f>_xlfn.STDEV.P(D41:H45)</f>
        <v>2.5806975801127797E-3</v>
      </c>
      <c r="I47" s="47"/>
      <c r="J47" s="3"/>
      <c r="K47" s="22"/>
    </row>
    <row r="48" spans="2:11" x14ac:dyDescent="0.3">
      <c r="B48" s="52" t="s">
        <v>57</v>
      </c>
      <c r="C48" s="53"/>
      <c r="D48" s="53"/>
      <c r="E48" s="53"/>
      <c r="F48" s="53"/>
      <c r="G48" s="53"/>
      <c r="H48" s="53"/>
      <c r="I48" s="53"/>
      <c r="J48" s="53"/>
      <c r="K48" s="54"/>
    </row>
    <row r="49" spans="2:11" ht="15.75" customHeight="1" x14ac:dyDescent="0.3">
      <c r="B49" s="21"/>
      <c r="C49" s="3"/>
      <c r="D49" s="3"/>
      <c r="E49" s="8" t="s">
        <v>51</v>
      </c>
      <c r="F49" s="3">
        <f>ABS(H46)+2*(SQRT((H18*H18))+(H47*H47))</f>
        <v>7.4465695807107418E-3</v>
      </c>
      <c r="G49" s="3"/>
      <c r="H49" s="3"/>
      <c r="I49" s="3"/>
      <c r="K49" s="22"/>
    </row>
    <row r="50" spans="2:11" x14ac:dyDescent="0.3">
      <c r="B50" s="30"/>
      <c r="C50" s="3"/>
      <c r="D50" s="1"/>
      <c r="E50" s="3"/>
      <c r="F50" s="3"/>
      <c r="G50" s="3"/>
      <c r="H50" s="1"/>
      <c r="I50" s="48">
        <f>(E12)/(2*F49)</f>
        <v>6.7145011482223635</v>
      </c>
      <c r="J50" s="20" t="s">
        <v>25</v>
      </c>
      <c r="K50" s="38" t="s">
        <v>62</v>
      </c>
    </row>
    <row r="51" spans="2:11" ht="18" thickBot="1" x14ac:dyDescent="0.35">
      <c r="B51" s="31"/>
      <c r="C51" s="32"/>
      <c r="D51" s="32"/>
      <c r="E51" s="32"/>
      <c r="F51" s="32"/>
      <c r="G51" s="32"/>
      <c r="H51" s="32"/>
      <c r="I51" s="32"/>
      <c r="J51" s="32"/>
      <c r="K51" s="33"/>
    </row>
    <row r="53" spans="2:11" x14ac:dyDescent="0.3">
      <c r="C53"/>
    </row>
  </sheetData>
  <mergeCells count="43">
    <mergeCell ref="B8:K9"/>
    <mergeCell ref="I11:K11"/>
    <mergeCell ref="B14:K14"/>
    <mergeCell ref="B2:E3"/>
    <mergeCell ref="B4:E5"/>
    <mergeCell ref="B6:E7"/>
    <mergeCell ref="F6:K7"/>
    <mergeCell ref="F2:H2"/>
    <mergeCell ref="F3:H3"/>
    <mergeCell ref="F4:H4"/>
    <mergeCell ref="F5:K5"/>
    <mergeCell ref="B35:C35"/>
    <mergeCell ref="B36:C36"/>
    <mergeCell ref="B37:C37"/>
    <mergeCell ref="B38:K38"/>
    <mergeCell ref="C29:E29"/>
    <mergeCell ref="F29:G29"/>
    <mergeCell ref="B33:C33"/>
    <mergeCell ref="B30:K30"/>
    <mergeCell ref="B31:K31"/>
    <mergeCell ref="B32:C32"/>
    <mergeCell ref="B34:C34"/>
    <mergeCell ref="B26:C26"/>
    <mergeCell ref="B23:C23"/>
    <mergeCell ref="B24:C24"/>
    <mergeCell ref="B25:C25"/>
    <mergeCell ref="B16:C16"/>
    <mergeCell ref="C47:E47"/>
    <mergeCell ref="F47:G47"/>
    <mergeCell ref="B48:K48"/>
    <mergeCell ref="I2:K4"/>
    <mergeCell ref="B41:C41"/>
    <mergeCell ref="B42:C42"/>
    <mergeCell ref="B43:C43"/>
    <mergeCell ref="B44:C44"/>
    <mergeCell ref="B45:C45"/>
    <mergeCell ref="B40:K40"/>
    <mergeCell ref="B15:C15"/>
    <mergeCell ref="F19:G19"/>
    <mergeCell ref="C19:E19"/>
    <mergeCell ref="B21:K21"/>
    <mergeCell ref="B22:K22"/>
    <mergeCell ref="J39:K39"/>
  </mergeCells>
  <printOptions horizontalCentered="1" verticalCentered="1"/>
  <pageMargins left="0.15748031496062992" right="0.15748031496062992" top="0.74803149606299213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CNOMO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Pythagorus</dc:creator>
  <cp:lastModifiedBy>Microsoft Office User</cp:lastModifiedBy>
  <cp:lastPrinted>2014-05-25T10:06:59Z</cp:lastPrinted>
  <dcterms:created xsi:type="dcterms:W3CDTF">2014-05-25T08:12:51Z</dcterms:created>
  <dcterms:modified xsi:type="dcterms:W3CDTF">2016-08-29T09:01:31Z</dcterms:modified>
</cp:coreProperties>
</file>